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E:\1- BKP PREGAO COMLIC\1 - PREGÃO\MINUTAS\2023 Minutas\PE 26-2023 PROC 382-2023 (MANUTENÇÃO PREDIAL)\ESCLARECIMENTOS\"/>
    </mc:Choice>
  </mc:AlternateContent>
  <xr:revisionPtr revIDLastSave="0" documentId="13_ncr:1_{E17A8B9B-71EC-4C32-9242-1DF8758469F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ão de Obra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2" l="1"/>
  <c r="B47" i="2"/>
  <c r="B35" i="2"/>
  <c r="C28" i="2"/>
  <c r="B19" i="2"/>
  <c r="C18" i="2"/>
  <c r="C17" i="2"/>
  <c r="B15" i="2"/>
  <c r="C14" i="2"/>
  <c r="C13" i="2"/>
  <c r="C15" i="2" s="1"/>
  <c r="B11" i="2"/>
  <c r="C10" i="2"/>
  <c r="C9" i="2"/>
  <c r="C8" i="2"/>
  <c r="C7" i="2"/>
  <c r="C11" i="2" l="1"/>
  <c r="B20" i="2"/>
  <c r="C19" i="2"/>
  <c r="C20" i="2" s="1"/>
  <c r="C30" i="2" s="1"/>
  <c r="C34" i="2" l="1"/>
  <c r="C33" i="2"/>
  <c r="C35" i="2" l="1"/>
  <c r="C37" i="2" s="1"/>
  <c r="C51" i="2" s="1"/>
  <c r="C39" i="2" l="1"/>
  <c r="C58" i="2"/>
  <c r="C61" i="2"/>
  <c r="C56" i="2"/>
  <c r="C55" i="2"/>
  <c r="C59" i="2" l="1"/>
  <c r="C49" i="2"/>
  <c r="C43" i="2"/>
  <c r="C46" i="2"/>
  <c r="C44" i="2"/>
  <c r="C47" i="2" l="1"/>
</calcChain>
</file>

<file path=xl/sharedStrings.xml><?xml version="1.0" encoding="utf-8"?>
<sst xmlns="http://schemas.openxmlformats.org/spreadsheetml/2006/main" count="61" uniqueCount="46">
  <si>
    <t>PLANILHA DE CUSTO - ENCARGOS SOCIAIS E TRABALHISTAS - LEI 6.019/74</t>
  </si>
  <si>
    <t>REMUNERAÇÃO (Salário Base - a título de exemplo)</t>
  </si>
  <si>
    <t>ENCARGOS SOCIAIS E TRABALHISTAS</t>
  </si>
  <si>
    <t>GRUPO A - Encargos Sociais Diretos</t>
  </si>
  <si>
    <t xml:space="preserve">(%) </t>
  </si>
  <si>
    <t>(R$)</t>
  </si>
  <si>
    <t>01 - INSS</t>
  </si>
  <si>
    <t>02 - Salário Educação</t>
  </si>
  <si>
    <t>03 - FGTS</t>
  </si>
  <si>
    <t>04 - Cálculo do RAT/SAT                                                                                                                   Até</t>
  </si>
  <si>
    <t>TOTAL A (máximo)</t>
  </si>
  <si>
    <t>GRUPO B - Encargos Sociais Diretos</t>
  </si>
  <si>
    <t>05 - Férias + 1/3 de férias</t>
  </si>
  <si>
    <t>06 - 13º salário</t>
  </si>
  <si>
    <t>TOTAL B</t>
  </si>
  <si>
    <t>GRUPO C - Incidências Acumulativas "A" x "B"</t>
  </si>
  <si>
    <t>07 - FGTS s/13º salário</t>
  </si>
  <si>
    <t>08 - INSS s/13º salário</t>
  </si>
  <si>
    <t>TOTAL C</t>
  </si>
  <si>
    <t>TOTAL DOS ENCARGOS SOCIAIS E TRABALHISTAS (TOTAL A + B + C)</t>
  </si>
  <si>
    <t>INSUMOS</t>
  </si>
  <si>
    <t>TOTAL DE INSUMOS</t>
  </si>
  <si>
    <t>VALOR TOTAL DA MÃO DE OBRA
(Total da Remuneração + Encargos + Insumos)</t>
  </si>
  <si>
    <t>DEMAIS COMPONENTES DOS CUSTOS
(Percentuais exemplificativos)</t>
  </si>
  <si>
    <t>(%)</t>
  </si>
  <si>
    <t>Despesas administrativas e Operacionais</t>
  </si>
  <si>
    <t>Margem de Lucro</t>
  </si>
  <si>
    <t>TOTAL DEMAIS COMPONENTES DE CUSTOS</t>
  </si>
  <si>
    <t>TOTAL DO FATURAMENTO
( Mão de obra + Insumos + Total dos Demais Componentes de Custos)</t>
  </si>
  <si>
    <t>Tributos Federais</t>
  </si>
  <si>
    <t>COFINS</t>
  </si>
  <si>
    <t>Tributos Municipais</t>
  </si>
  <si>
    <t>ISS</t>
  </si>
  <si>
    <t>TOTAL DOS TRIBUTOS</t>
  </si>
  <si>
    <t>VALOR TOTAL POR EMPREGADO (Lucro Presumido)</t>
  </si>
  <si>
    <t>04 - Custos com ASO**  e exames complementares ou outros eventuais serviços acessórios.</t>
  </si>
  <si>
    <t>VALOR TOTAL POR EMPREGADO (Lucro Real)</t>
  </si>
  <si>
    <t>TRIBUTOS - Lucro Presumido</t>
  </si>
  <si>
    <t>TRIBUTOS - Lucro Real</t>
  </si>
  <si>
    <t>PIS</t>
  </si>
  <si>
    <t>01 - Vale alimentação (19,1 x 22 = R$ 420,2 - 5% participação do funcionário)</t>
  </si>
  <si>
    <t>02 - Vale transporte (R$ 5,25 x 44 = R$ 231,00 )</t>
  </si>
  <si>
    <t>03 - Seguro de Vida (conforme subitem 5.8 acima).</t>
  </si>
  <si>
    <t>05 - Cesta Básica</t>
  </si>
  <si>
    <r>
      <t xml:space="preserve">Subtotal para efeito de cálculo dos Tributos     =     </t>
    </r>
    <r>
      <rPr>
        <b/>
        <i/>
        <u/>
        <sz val="11"/>
        <rFont val="Arial Narrow"/>
        <family val="2"/>
      </rPr>
      <t>TOTAL DO FATURAMENTO</t>
    </r>
    <r>
      <rPr>
        <b/>
        <sz val="11"/>
        <rFont val="Arial Narrow"/>
        <family val="2"/>
      </rPr>
      <t xml:space="preserve">
                                                                                                   [(100-8,65)/100]</t>
    </r>
  </si>
  <si>
    <r>
      <t xml:space="preserve">Subtotal para efeito de cálculo dos Tributos     =     </t>
    </r>
    <r>
      <rPr>
        <b/>
        <i/>
        <u/>
        <sz val="11"/>
        <rFont val="Arial Narrow"/>
        <family val="2"/>
      </rPr>
      <t>TOTAL DO FATURAMENTO</t>
    </r>
    <r>
      <rPr>
        <b/>
        <sz val="11"/>
        <rFont val="Arial Narrow"/>
        <family val="2"/>
      </rPr>
      <t xml:space="preserve">
                                                                                                   [(100-14,25)/100]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</si>
</sst>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i/>
      <u/>
      <sz val="11"/>
      <name val="Arial Narrow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9" fontId="3" fillId="0" borderId="4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0" fontId="4" fillId="2" borderId="4" xfId="0" applyNumberFormat="1" applyFont="1" applyFill="1" applyBorder="1" applyAlignment="1">
      <alignment horizontal="center" vertical="center"/>
    </xf>
    <xf numFmtId="44" fontId="4" fillId="2" borderId="4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44" fontId="3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4" fontId="4" fillId="0" borderId="0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4" fontId="6" fillId="2" borderId="4" xfId="0" applyNumberFormat="1" applyFont="1" applyFill="1" applyBorder="1" applyAlignment="1">
      <alignment vertical="center"/>
    </xf>
    <xf numFmtId="44" fontId="4" fillId="0" borderId="0" xfId="0" applyNumberFormat="1" applyFont="1" applyBorder="1" applyAlignment="1">
      <alignment vertical="center"/>
    </xf>
    <xf numFmtId="0" fontId="7" fillId="0" borderId="5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vertical="center" wrapText="1"/>
    </xf>
    <xf numFmtId="1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/>
    </xf>
    <xf numFmtId="44" fontId="4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44" fontId="10" fillId="2" borderId="9" xfId="0" applyNumberFormat="1" applyFont="1" applyFill="1" applyBorder="1" applyAlignment="1">
      <alignment vertical="center"/>
    </xf>
    <xf numFmtId="44" fontId="3" fillId="0" borderId="0" xfId="0" applyNumberFormat="1" applyFont="1"/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showGridLines="0" tabSelected="1" zoomScale="90" zoomScaleNormal="90" workbookViewId="0">
      <selection activeCell="F27" sqref="F27"/>
    </sheetView>
  </sheetViews>
  <sheetFormatPr defaultRowHeight="16.5" x14ac:dyDescent="0.3"/>
  <cols>
    <col min="1" max="1" width="69.28515625" style="4" customWidth="1"/>
    <col min="2" max="2" width="8" style="4" customWidth="1"/>
    <col min="3" max="3" width="29.5703125" style="4" customWidth="1"/>
    <col min="4" max="4" width="9.140625" style="4"/>
    <col min="5" max="5" width="12.140625" style="4" bestFit="1" customWidth="1"/>
    <col min="6" max="6" width="11.5703125" style="4" bestFit="1" customWidth="1"/>
    <col min="7" max="16384" width="9.140625" style="4"/>
  </cols>
  <sheetData>
    <row r="1" spans="1:3" ht="18" thickBot="1" x14ac:dyDescent="0.35">
      <c r="A1" s="1" t="s">
        <v>0</v>
      </c>
      <c r="B1" s="2"/>
      <c r="C1" s="3"/>
    </row>
    <row r="2" spans="1:3" ht="5.0999999999999996" customHeight="1" x14ac:dyDescent="0.3">
      <c r="A2" s="5"/>
      <c r="B2" s="5"/>
      <c r="C2" s="5"/>
    </row>
    <row r="3" spans="1:3" x14ac:dyDescent="0.3">
      <c r="A3" s="6" t="s">
        <v>1</v>
      </c>
      <c r="B3" s="6"/>
      <c r="C3" s="7">
        <v>1572.81</v>
      </c>
    </row>
    <row r="4" spans="1:3" ht="5.0999999999999996" customHeight="1" x14ac:dyDescent="0.3">
      <c r="A4" s="8"/>
      <c r="B4" s="9"/>
      <c r="C4" s="10"/>
    </row>
    <row r="5" spans="1:3" x14ac:dyDescent="0.3">
      <c r="A5" s="11" t="s">
        <v>2</v>
      </c>
      <c r="B5" s="11"/>
      <c r="C5" s="11"/>
    </row>
    <row r="6" spans="1:3" x14ac:dyDescent="0.3">
      <c r="A6" s="12" t="s">
        <v>3</v>
      </c>
      <c r="B6" s="13" t="s">
        <v>4</v>
      </c>
      <c r="C6" s="13" t="s">
        <v>5</v>
      </c>
    </row>
    <row r="7" spans="1:3" x14ac:dyDescent="0.3">
      <c r="A7" s="14" t="s">
        <v>6</v>
      </c>
      <c r="B7" s="15">
        <v>0.2</v>
      </c>
      <c r="C7" s="16">
        <f>$C$3*B7</f>
        <v>314.56200000000001</v>
      </c>
    </row>
    <row r="8" spans="1:3" x14ac:dyDescent="0.3">
      <c r="A8" s="14" t="s">
        <v>7</v>
      </c>
      <c r="B8" s="17">
        <v>2.5000000000000001E-2</v>
      </c>
      <c r="C8" s="16">
        <f>$C$3*B8</f>
        <v>39.320250000000001</v>
      </c>
    </row>
    <row r="9" spans="1:3" x14ac:dyDescent="0.3">
      <c r="A9" s="14" t="s">
        <v>8</v>
      </c>
      <c r="B9" s="15">
        <v>0.08</v>
      </c>
      <c r="C9" s="16">
        <f>$C$3*B9</f>
        <v>125.8248</v>
      </c>
    </row>
    <row r="10" spans="1:3" x14ac:dyDescent="0.3">
      <c r="A10" s="14" t="s">
        <v>9</v>
      </c>
      <c r="B10" s="15">
        <v>0.03</v>
      </c>
      <c r="C10" s="16">
        <f>$C$3*B10</f>
        <v>47.184299999999993</v>
      </c>
    </row>
    <row r="11" spans="1:3" x14ac:dyDescent="0.3">
      <c r="A11" s="18" t="s">
        <v>10</v>
      </c>
      <c r="B11" s="19">
        <f>SUM(B7:B10)</f>
        <v>0.33499999999999996</v>
      </c>
      <c r="C11" s="20">
        <f>SUM(C7:C10)</f>
        <v>526.89134999999999</v>
      </c>
    </row>
    <row r="12" spans="1:3" x14ac:dyDescent="0.3">
      <c r="A12" s="12" t="s">
        <v>11</v>
      </c>
      <c r="B12" s="13" t="s">
        <v>4</v>
      </c>
      <c r="C12" s="13" t="s">
        <v>5</v>
      </c>
    </row>
    <row r="13" spans="1:3" x14ac:dyDescent="0.3">
      <c r="A13" s="14" t="s">
        <v>12</v>
      </c>
      <c r="B13" s="17">
        <v>0.1111</v>
      </c>
      <c r="C13" s="16">
        <f>$C$3*B13</f>
        <v>174.73919100000001</v>
      </c>
    </row>
    <row r="14" spans="1:3" x14ac:dyDescent="0.3">
      <c r="A14" s="14" t="s">
        <v>13</v>
      </c>
      <c r="B14" s="17">
        <v>8.3299999999999999E-2</v>
      </c>
      <c r="C14" s="16">
        <f>$C$3*B14</f>
        <v>131.015073</v>
      </c>
    </row>
    <row r="15" spans="1:3" x14ac:dyDescent="0.3">
      <c r="A15" s="18" t="s">
        <v>14</v>
      </c>
      <c r="B15" s="19">
        <f>SUM(B13:B14)</f>
        <v>0.19440000000000002</v>
      </c>
      <c r="C15" s="20">
        <f>SUM(C13:C14)</f>
        <v>305.75426400000003</v>
      </c>
    </row>
    <row r="16" spans="1:3" x14ac:dyDescent="0.3">
      <c r="A16" s="12" t="s">
        <v>15</v>
      </c>
      <c r="B16" s="13" t="s">
        <v>4</v>
      </c>
      <c r="C16" s="13" t="s">
        <v>5</v>
      </c>
    </row>
    <row r="17" spans="1:3" x14ac:dyDescent="0.3">
      <c r="A17" s="14" t="s">
        <v>16</v>
      </c>
      <c r="B17" s="17">
        <v>6.7000000000000002E-3</v>
      </c>
      <c r="C17" s="16">
        <f>$C$3*B17</f>
        <v>10.537827</v>
      </c>
    </row>
    <row r="18" spans="1:3" x14ac:dyDescent="0.3">
      <c r="A18" s="14" t="s">
        <v>17</v>
      </c>
      <c r="B18" s="17">
        <v>2.12E-2</v>
      </c>
      <c r="C18" s="16">
        <f>$C$3*B18</f>
        <v>33.343572000000002</v>
      </c>
    </row>
    <row r="19" spans="1:3" x14ac:dyDescent="0.3">
      <c r="A19" s="18" t="s">
        <v>18</v>
      </c>
      <c r="B19" s="19">
        <f>SUM(B17:B18)</f>
        <v>2.7900000000000001E-2</v>
      </c>
      <c r="C19" s="20">
        <f>SUM(C17:C18)</f>
        <v>43.881399000000002</v>
      </c>
    </row>
    <row r="20" spans="1:3" x14ac:dyDescent="0.3">
      <c r="A20" s="21" t="s">
        <v>19</v>
      </c>
      <c r="B20" s="22">
        <f>B11+B15+B19</f>
        <v>0.55730000000000002</v>
      </c>
      <c r="C20" s="23">
        <f>SUM(C11,C15,C19)</f>
        <v>876.52701300000001</v>
      </c>
    </row>
    <row r="21" spans="1:3" ht="5.0999999999999996" customHeight="1" x14ac:dyDescent="0.3">
      <c r="A21" s="5"/>
      <c r="B21" s="5"/>
      <c r="C21" s="5"/>
    </row>
    <row r="22" spans="1:3" x14ac:dyDescent="0.3">
      <c r="A22" s="11" t="s">
        <v>20</v>
      </c>
      <c r="B22" s="11"/>
      <c r="C22" s="11"/>
    </row>
    <row r="23" spans="1:3" x14ac:dyDescent="0.3">
      <c r="A23" s="24" t="s">
        <v>40</v>
      </c>
      <c r="B23" s="24"/>
      <c r="C23" s="25">
        <v>399.19</v>
      </c>
    </row>
    <row r="24" spans="1:3" x14ac:dyDescent="0.3">
      <c r="A24" s="24" t="s">
        <v>41</v>
      </c>
      <c r="B24" s="24"/>
      <c r="C24" s="25">
        <v>231</v>
      </c>
    </row>
    <row r="25" spans="1:3" x14ac:dyDescent="0.3">
      <c r="A25" s="26" t="s">
        <v>42</v>
      </c>
      <c r="B25" s="26"/>
      <c r="C25" s="25">
        <v>30</v>
      </c>
    </row>
    <row r="26" spans="1:3" x14ac:dyDescent="0.3">
      <c r="A26" s="26" t="s">
        <v>35</v>
      </c>
      <c r="B26" s="26"/>
      <c r="C26" s="25">
        <v>40</v>
      </c>
    </row>
    <row r="27" spans="1:3" x14ac:dyDescent="0.3">
      <c r="A27" s="26" t="s">
        <v>43</v>
      </c>
      <c r="B27" s="26"/>
      <c r="C27" s="25">
        <v>132.47999999999999</v>
      </c>
    </row>
    <row r="28" spans="1:3" x14ac:dyDescent="0.3">
      <c r="A28" s="6" t="s">
        <v>21</v>
      </c>
      <c r="B28" s="6"/>
      <c r="C28" s="7">
        <f>SUM(C23:C27)</f>
        <v>832.67000000000007</v>
      </c>
    </row>
    <row r="29" spans="1:3" ht="5.0999999999999996" customHeight="1" x14ac:dyDescent="0.3">
      <c r="A29" s="27"/>
      <c r="B29" s="27"/>
      <c r="C29" s="28"/>
    </row>
    <row r="30" spans="1:3" x14ac:dyDescent="0.3">
      <c r="A30" s="29" t="s">
        <v>22</v>
      </c>
      <c r="B30" s="6"/>
      <c r="C30" s="23">
        <f>SUM(C28+C20+C3)</f>
        <v>3282.0070129999999</v>
      </c>
    </row>
    <row r="31" spans="1:3" ht="5.0999999999999996" customHeight="1" x14ac:dyDescent="0.3">
      <c r="A31" s="30"/>
      <c r="B31" s="30"/>
      <c r="C31" s="30"/>
    </row>
    <row r="32" spans="1:3" ht="33" x14ac:dyDescent="0.3">
      <c r="A32" s="31" t="s">
        <v>23</v>
      </c>
      <c r="B32" s="13" t="s">
        <v>24</v>
      </c>
      <c r="C32" s="13" t="s">
        <v>5</v>
      </c>
    </row>
    <row r="33" spans="1:3" x14ac:dyDescent="0.3">
      <c r="A33" s="14" t="s">
        <v>25</v>
      </c>
      <c r="B33" s="32">
        <v>0.03</v>
      </c>
      <c r="C33" s="16">
        <f>C30*B33</f>
        <v>98.46021039</v>
      </c>
    </row>
    <row r="34" spans="1:3" x14ac:dyDescent="0.3">
      <c r="A34" s="14" t="s">
        <v>26</v>
      </c>
      <c r="B34" s="32">
        <v>0.3</v>
      </c>
      <c r="C34" s="16">
        <f>C30*B34</f>
        <v>984.60210389999997</v>
      </c>
    </row>
    <row r="35" spans="1:3" x14ac:dyDescent="0.3">
      <c r="A35" s="33" t="s">
        <v>27</v>
      </c>
      <c r="B35" s="22">
        <f>SUM(B31:B34)</f>
        <v>0.32999999999999996</v>
      </c>
      <c r="C35" s="23">
        <f>SUM(C33+C34)</f>
        <v>1083.0623142899999</v>
      </c>
    </row>
    <row r="36" spans="1:3" ht="5.0999999999999996" customHeight="1" x14ac:dyDescent="0.3">
      <c r="A36" s="30"/>
      <c r="B36" s="30"/>
      <c r="C36" s="30"/>
    </row>
    <row r="37" spans="1:3" x14ac:dyDescent="0.3">
      <c r="A37" s="34" t="s">
        <v>28</v>
      </c>
      <c r="B37" s="35"/>
      <c r="C37" s="36">
        <f>+C30+C35</f>
        <v>4365.0693272899998</v>
      </c>
    </row>
    <row r="38" spans="1:3" ht="20.100000000000001" customHeight="1" x14ac:dyDescent="0.3">
      <c r="A38" s="27"/>
      <c r="B38" s="27"/>
      <c r="C38" s="37"/>
    </row>
    <row r="39" spans="1:3" ht="30.6" customHeight="1" x14ac:dyDescent="0.3">
      <c r="A39" s="38" t="s">
        <v>44</v>
      </c>
      <c r="B39" s="39"/>
      <c r="C39" s="36">
        <f>SUM($C$37/((100-8.65)/100))</f>
        <v>4778.4010150957856</v>
      </c>
    </row>
    <row r="40" spans="1:3" ht="5.0999999999999996" customHeight="1" x14ac:dyDescent="0.3">
      <c r="A40" s="27"/>
      <c r="B40" s="27"/>
      <c r="C40" s="37"/>
    </row>
    <row r="41" spans="1:3" x14ac:dyDescent="0.3">
      <c r="A41" s="11" t="s">
        <v>37</v>
      </c>
      <c r="B41" s="11"/>
      <c r="C41" s="11"/>
    </row>
    <row r="42" spans="1:3" x14ac:dyDescent="0.3">
      <c r="A42" s="40" t="s">
        <v>29</v>
      </c>
      <c r="B42" s="13" t="s">
        <v>24</v>
      </c>
      <c r="C42" s="13" t="s">
        <v>5</v>
      </c>
    </row>
    <row r="43" spans="1:3" x14ac:dyDescent="0.3">
      <c r="A43" s="41" t="s">
        <v>39</v>
      </c>
      <c r="B43" s="42">
        <v>6.4999999999999997E-3</v>
      </c>
      <c r="C43" s="16">
        <f>+C$39*B43</f>
        <v>31.059606598122606</v>
      </c>
    </row>
    <row r="44" spans="1:3" x14ac:dyDescent="0.3">
      <c r="A44" s="41" t="s">
        <v>30</v>
      </c>
      <c r="B44" s="42">
        <v>0.03</v>
      </c>
      <c r="C44" s="16">
        <f>+C$39*B44</f>
        <v>143.35203045287355</v>
      </c>
    </row>
    <row r="45" spans="1:3" x14ac:dyDescent="0.3">
      <c r="A45" s="40" t="s">
        <v>31</v>
      </c>
      <c r="B45" s="43"/>
      <c r="C45" s="44"/>
    </row>
    <row r="46" spans="1:3" x14ac:dyDescent="0.3">
      <c r="A46" s="41" t="s">
        <v>32</v>
      </c>
      <c r="B46" s="42">
        <v>0.05</v>
      </c>
      <c r="C46" s="16">
        <f>+C$39*B46</f>
        <v>238.92005075478929</v>
      </c>
    </row>
    <row r="47" spans="1:3" x14ac:dyDescent="0.3">
      <c r="A47" s="45" t="s">
        <v>33</v>
      </c>
      <c r="B47" s="22">
        <f>SUM(B43:B46)</f>
        <v>8.6499999999999994E-2</v>
      </c>
      <c r="C47" s="23">
        <f>SUM(C43:C46)</f>
        <v>413.33168780578546</v>
      </c>
    </row>
    <row r="48" spans="1:3" ht="5.0999999999999996" customHeight="1" thickBot="1" x14ac:dyDescent="0.35">
      <c r="A48" s="30"/>
      <c r="B48" s="30"/>
      <c r="C48" s="30"/>
    </row>
    <row r="49" spans="1:6" ht="18.75" thickBot="1" x14ac:dyDescent="0.35">
      <c r="A49" s="46" t="s">
        <v>34</v>
      </c>
      <c r="B49" s="47"/>
      <c r="C49" s="48">
        <f>+C39</f>
        <v>4778.4010150957856</v>
      </c>
      <c r="E49" s="49"/>
      <c r="F49" s="49"/>
    </row>
    <row r="50" spans="1:6" ht="20.100000000000001" customHeight="1" x14ac:dyDescent="0.3"/>
    <row r="51" spans="1:6" ht="30.6" customHeight="1" x14ac:dyDescent="0.3">
      <c r="A51" s="38" t="s">
        <v>45</v>
      </c>
      <c r="B51" s="39"/>
      <c r="C51" s="36">
        <f>SUM($C$37/((100-14.25)/100))</f>
        <v>5090.4598568979591</v>
      </c>
    </row>
    <row r="52" spans="1:6" ht="5.0999999999999996" customHeight="1" x14ac:dyDescent="0.3">
      <c r="A52" s="27"/>
      <c r="B52" s="27"/>
      <c r="C52" s="37"/>
    </row>
    <row r="53" spans="1:6" x14ac:dyDescent="0.3">
      <c r="A53" s="11" t="s">
        <v>38</v>
      </c>
      <c r="B53" s="11"/>
      <c r="C53" s="11"/>
    </row>
    <row r="54" spans="1:6" x14ac:dyDescent="0.3">
      <c r="A54" s="40" t="s">
        <v>29</v>
      </c>
      <c r="B54" s="13" t="s">
        <v>24</v>
      </c>
      <c r="C54" s="13" t="s">
        <v>5</v>
      </c>
    </row>
    <row r="55" spans="1:6" x14ac:dyDescent="0.3">
      <c r="A55" s="41" t="s">
        <v>39</v>
      </c>
      <c r="B55" s="42">
        <v>1.6500000000000001E-2</v>
      </c>
      <c r="C55" s="16">
        <f>+C$51*B55</f>
        <v>83.992587638816332</v>
      </c>
    </row>
    <row r="56" spans="1:6" x14ac:dyDescent="0.3">
      <c r="A56" s="41" t="s">
        <v>30</v>
      </c>
      <c r="B56" s="42">
        <v>7.5999999999999998E-2</v>
      </c>
      <c r="C56" s="16">
        <f>+C$51*B56</f>
        <v>386.87494912424489</v>
      </c>
    </row>
    <row r="57" spans="1:6" x14ac:dyDescent="0.3">
      <c r="A57" s="40" t="s">
        <v>31</v>
      </c>
      <c r="B57" s="43"/>
      <c r="C57" s="44"/>
    </row>
    <row r="58" spans="1:6" x14ac:dyDescent="0.3">
      <c r="A58" s="41" t="s">
        <v>32</v>
      </c>
      <c r="B58" s="42">
        <v>0.05</v>
      </c>
      <c r="C58" s="16">
        <f>+C$51*B58</f>
        <v>254.52299284489797</v>
      </c>
    </row>
    <row r="59" spans="1:6" x14ac:dyDescent="0.3">
      <c r="A59" s="45" t="s">
        <v>33</v>
      </c>
      <c r="B59" s="22">
        <f>SUM(B55:B58)</f>
        <v>0.14250000000000002</v>
      </c>
      <c r="C59" s="23">
        <f>SUM(C55:C58)</f>
        <v>725.39052960795925</v>
      </c>
    </row>
    <row r="60" spans="1:6" ht="5.0999999999999996" customHeight="1" thickBot="1" x14ac:dyDescent="0.35">
      <c r="A60" s="30"/>
      <c r="B60" s="30"/>
      <c r="C60" s="30"/>
    </row>
    <row r="61" spans="1:6" ht="18.75" thickBot="1" x14ac:dyDescent="0.35">
      <c r="A61" s="46" t="s">
        <v>36</v>
      </c>
      <c r="B61" s="47"/>
      <c r="C61" s="48">
        <f>+C51</f>
        <v>5090.4598568979591</v>
      </c>
      <c r="E61" s="49"/>
      <c r="F61" s="49"/>
    </row>
  </sheetData>
  <mergeCells count="18">
    <mergeCell ref="A61:B61"/>
    <mergeCell ref="A41:C41"/>
    <mergeCell ref="A49:B49"/>
    <mergeCell ref="A51:B51"/>
    <mergeCell ref="A53:C53"/>
    <mergeCell ref="A39:B39"/>
    <mergeCell ref="A1:C1"/>
    <mergeCell ref="A3:B3"/>
    <mergeCell ref="A5:C5"/>
    <mergeCell ref="A22:C22"/>
    <mergeCell ref="A23:B23"/>
    <mergeCell ref="A24:B24"/>
    <mergeCell ref="A25:B25"/>
    <mergeCell ref="A27:B27"/>
    <mergeCell ref="A28:B28"/>
    <mergeCell ref="A30:B30"/>
    <mergeCell ref="A37:B37"/>
    <mergeCell ref="A26:B26"/>
  </mergeCells>
  <printOptions horizontalCentered="1"/>
  <pageMargins left="0.51181102362204722" right="0.51181102362204722" top="0.17" bottom="0.19" header="0.17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Mão de Obra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Coimbra Albuquerque</dc:creator>
  <cp:lastModifiedBy>Rose Farias Braga</cp:lastModifiedBy>
  <cp:lastPrinted>2021-08-26T17:49:20Z</cp:lastPrinted>
  <dcterms:created xsi:type="dcterms:W3CDTF">2021-08-26T17:26:53Z</dcterms:created>
  <dcterms:modified xsi:type="dcterms:W3CDTF">2023-10-04T18:14:35Z</dcterms:modified>
</cp:coreProperties>
</file>